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040" activeTab="2"/>
  </bookViews>
  <sheets>
    <sheet name="CEVU" sheetId="1" r:id="rId1"/>
    <sheet name="CS" sheetId="2" r:id="rId2"/>
    <sheet name="CA" sheetId="3" r:id="rId3"/>
  </sheets>
  <definedNames/>
  <calcPr fullCalcOnLoad="1"/>
</workbook>
</file>

<file path=xl/sharedStrings.xml><?xml version="1.0" encoding="utf-8"?>
<sst xmlns="http://schemas.openxmlformats.org/spreadsheetml/2006/main" count="172" uniqueCount="35">
  <si>
    <t>Collège biatoss</t>
  </si>
  <si>
    <t>collège A</t>
  </si>
  <si>
    <t>Collège B</t>
  </si>
  <si>
    <t>Collège C</t>
  </si>
  <si>
    <t>Collège F</t>
  </si>
  <si>
    <t>c</t>
  </si>
  <si>
    <t>nombre de postes</t>
  </si>
  <si>
    <t>votant</t>
  </si>
  <si>
    <t>votes</t>
  </si>
  <si>
    <t>nul</t>
  </si>
  <si>
    <t>présidence</t>
  </si>
  <si>
    <t>cgt</t>
  </si>
  <si>
    <t>cfdt</t>
  </si>
  <si>
    <t>FO</t>
  </si>
  <si>
    <t>%</t>
  </si>
  <si>
    <t>somme</t>
  </si>
  <si>
    <t>Pierre Civil</t>
  </si>
  <si>
    <t>Collège D</t>
  </si>
  <si>
    <t>Collège E</t>
  </si>
  <si>
    <t>CFDT</t>
  </si>
  <si>
    <t>CGT</t>
  </si>
  <si>
    <t>Indépendant</t>
  </si>
  <si>
    <t>Fillol</t>
  </si>
  <si>
    <t>Etudiants</t>
  </si>
  <si>
    <t>UNEF</t>
  </si>
  <si>
    <t>Les obstinés SUD</t>
  </si>
  <si>
    <t>MET</t>
  </si>
  <si>
    <t>Cé</t>
  </si>
  <si>
    <t>P. Civil</t>
  </si>
  <si>
    <t>Présidence</t>
  </si>
  <si>
    <t>BDP3 relisons</t>
  </si>
  <si>
    <t>total</t>
  </si>
  <si>
    <t>pourcentage sur l'ensemble des votants</t>
  </si>
  <si>
    <t>anti fusion des université</t>
  </si>
  <si>
    <t>nombre d'élus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</si>
</sst>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0.000%"/>
    <numFmt numFmtId="169" formatCode="hh:mm:ss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66" fontId="0" fillId="0" borderId="0" xfId="0" applyNumberForma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6" fontId="0" fillId="2" borderId="5" xfId="0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5" xfId="0" applyBorder="1" applyAlignment="1">
      <alignment wrapText="1"/>
    </xf>
    <xf numFmtId="0" fontId="0" fillId="0" borderId="24" xfId="0" applyBorder="1" applyAlignment="1">
      <alignment horizontal="center" wrapText="1"/>
    </xf>
    <xf numFmtId="166" fontId="0" fillId="0" borderId="0" xfId="0" applyNumberFormat="1" applyAlignment="1">
      <alignment wrapText="1"/>
    </xf>
    <xf numFmtId="168" fontId="0" fillId="0" borderId="0" xfId="0" applyNumberFormat="1" applyBorder="1" applyAlignment="1">
      <alignment horizontal="center" wrapText="1"/>
    </xf>
    <xf numFmtId="10" fontId="0" fillId="0" borderId="0" xfId="0" applyNumberFormat="1" applyAlignment="1">
      <alignment wrapText="1"/>
    </xf>
    <xf numFmtId="10" fontId="0" fillId="0" borderId="0" xfId="0" applyNumberFormat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20" sqref="I20"/>
    </sheetView>
  </sheetViews>
  <sheetFormatPr defaultColWidth="11.421875" defaultRowHeight="12.75"/>
  <cols>
    <col min="1" max="12" width="11.28125" style="1" customWidth="1"/>
    <col min="13" max="16384" width="11.421875" style="1" customWidth="1"/>
  </cols>
  <sheetData>
    <row r="1" spans="1:12" ht="13.5" thickBot="1">
      <c r="A1" s="22" t="s">
        <v>1</v>
      </c>
      <c r="B1" s="23"/>
      <c r="C1" s="23"/>
      <c r="D1" s="24"/>
      <c r="E1" s="25" t="s">
        <v>2</v>
      </c>
      <c r="F1" s="26"/>
      <c r="G1" s="26"/>
      <c r="H1" s="27"/>
      <c r="I1" s="25" t="s">
        <v>0</v>
      </c>
      <c r="J1" s="26"/>
      <c r="K1" s="26"/>
      <c r="L1" s="27"/>
    </row>
    <row r="2" spans="1:12" ht="25.5">
      <c r="A2" s="4" t="s">
        <v>6</v>
      </c>
      <c r="B2" s="5">
        <v>8</v>
      </c>
      <c r="C2" s="5" t="s">
        <v>14</v>
      </c>
      <c r="D2" s="13" t="s">
        <v>6</v>
      </c>
      <c r="E2" s="4" t="s">
        <v>6</v>
      </c>
      <c r="F2" s="5">
        <v>8</v>
      </c>
      <c r="G2" s="5" t="s">
        <v>14</v>
      </c>
      <c r="H2" s="13" t="s">
        <v>6</v>
      </c>
      <c r="I2" s="4" t="s">
        <v>6</v>
      </c>
      <c r="J2" s="5">
        <v>4</v>
      </c>
      <c r="K2" s="5" t="s">
        <v>14</v>
      </c>
      <c r="L2" s="6" t="s">
        <v>6</v>
      </c>
    </row>
    <row r="3" spans="1:12" ht="12.75">
      <c r="A3" s="7" t="s">
        <v>7</v>
      </c>
      <c r="B3" s="8">
        <v>153</v>
      </c>
      <c r="C3" s="8"/>
      <c r="D3" s="14"/>
      <c r="E3" s="7" t="s">
        <v>7</v>
      </c>
      <c r="F3" s="8">
        <v>541</v>
      </c>
      <c r="G3" s="8"/>
      <c r="H3" s="14"/>
      <c r="I3" s="7" t="s">
        <v>7</v>
      </c>
      <c r="J3" s="8">
        <v>587</v>
      </c>
      <c r="K3" s="8"/>
      <c r="L3" s="9"/>
    </row>
    <row r="4" spans="1:12" ht="12.75">
      <c r="A4" s="7" t="s">
        <v>8</v>
      </c>
      <c r="B4" s="8">
        <v>125</v>
      </c>
      <c r="C4" s="20">
        <f>B4/B3</f>
        <v>0.8169934640522876</v>
      </c>
      <c r="D4" s="14"/>
      <c r="E4" s="7" t="s">
        <v>8</v>
      </c>
      <c r="F4" s="8">
        <v>275</v>
      </c>
      <c r="G4" s="20">
        <f>F4/F3</f>
        <v>0.5083179297597042</v>
      </c>
      <c r="H4" s="32"/>
      <c r="I4" s="7" t="s">
        <v>8</v>
      </c>
      <c r="J4" s="8">
        <v>287</v>
      </c>
      <c r="K4" s="20">
        <f>J4/J3</f>
        <v>0.4889267461669506</v>
      </c>
      <c r="L4" s="9"/>
    </row>
    <row r="5" spans="1:12" ht="12.75">
      <c r="A5" s="7" t="s">
        <v>9</v>
      </c>
      <c r="B5" s="8">
        <v>26</v>
      </c>
      <c r="C5" s="20">
        <f>B5/B4</f>
        <v>0.208</v>
      </c>
      <c r="D5" s="14"/>
      <c r="E5" s="7" t="s">
        <v>9</v>
      </c>
      <c r="F5" s="8">
        <v>11</v>
      </c>
      <c r="G5" s="20">
        <f>F5/F4</f>
        <v>0.04</v>
      </c>
      <c r="H5" s="32"/>
      <c r="I5" s="7" t="s">
        <v>9</v>
      </c>
      <c r="J5" s="8">
        <v>14</v>
      </c>
      <c r="K5" s="20">
        <f>J5/J4</f>
        <v>0.04878048780487805</v>
      </c>
      <c r="L5" s="9"/>
    </row>
    <row r="6" spans="1:12" ht="13.5" thickBot="1">
      <c r="A6" s="10" t="s">
        <v>10</v>
      </c>
      <c r="B6" s="11">
        <v>99</v>
      </c>
      <c r="C6" s="11">
        <f>B6/($B$4-$B$5)</f>
        <v>1</v>
      </c>
      <c r="D6" s="15">
        <f>B6*B$2/B$7</f>
        <v>8</v>
      </c>
      <c r="E6" s="16" t="s">
        <v>20</v>
      </c>
      <c r="F6" s="17">
        <v>116</v>
      </c>
      <c r="G6" s="33">
        <f>F6/($F$4-$F$5)</f>
        <v>0.4393939393939394</v>
      </c>
      <c r="H6" s="55">
        <v>4</v>
      </c>
      <c r="I6" s="16" t="s">
        <v>20</v>
      </c>
      <c r="J6" s="17">
        <v>130</v>
      </c>
      <c r="K6" s="33">
        <f>J6/($J$4-$J$5)</f>
        <v>0.47619047619047616</v>
      </c>
      <c r="L6" s="18">
        <v>2</v>
      </c>
    </row>
    <row r="7" spans="1:12" ht="13.5" thickBot="1">
      <c r="A7" s="1" t="s">
        <v>15</v>
      </c>
      <c r="B7" s="3">
        <f>SUM(B6)</f>
        <v>99</v>
      </c>
      <c r="C7" s="3">
        <f>SUM(C6)</f>
        <v>1</v>
      </c>
      <c r="D7" s="3">
        <f>SUM(D6)</f>
        <v>8</v>
      </c>
      <c r="E7" s="10" t="s">
        <v>10</v>
      </c>
      <c r="F7" s="11">
        <v>148</v>
      </c>
      <c r="G7" s="21">
        <f>F7/($F$4-$F$5)</f>
        <v>0.5606060606060606</v>
      </c>
      <c r="H7" s="56">
        <v>4</v>
      </c>
      <c r="I7" s="7" t="s">
        <v>19</v>
      </c>
      <c r="J7" s="8">
        <v>97</v>
      </c>
      <c r="K7" s="20">
        <f>J7/($J$4-$J$5)</f>
        <v>0.3553113553113553</v>
      </c>
      <c r="L7" s="9">
        <v>1</v>
      </c>
    </row>
    <row r="8" spans="2:12" ht="13.5" thickBot="1">
      <c r="B8" s="3"/>
      <c r="C8" s="3"/>
      <c r="D8" s="3"/>
      <c r="E8" s="1" t="s">
        <v>15</v>
      </c>
      <c r="F8" s="3">
        <f>SUM(F6:F7)</f>
        <v>264</v>
      </c>
      <c r="G8" s="3">
        <f>SUM(G6:G7)</f>
        <v>1</v>
      </c>
      <c r="H8" s="3">
        <f>SUM(H6:H7)</f>
        <v>8</v>
      </c>
      <c r="I8" s="10" t="s">
        <v>13</v>
      </c>
      <c r="J8" s="11">
        <v>44</v>
      </c>
      <c r="K8" s="21">
        <f>J8/($J$4-$J$5)</f>
        <v>0.16117216117216118</v>
      </c>
      <c r="L8" s="12">
        <v>1</v>
      </c>
    </row>
    <row r="9" spans="6:12" ht="12.75">
      <c r="F9" s="3"/>
      <c r="I9" s="1" t="s">
        <v>15</v>
      </c>
      <c r="J9" s="1">
        <f>SUM(J6:J8)</f>
        <v>271</v>
      </c>
      <c r="K9" s="1">
        <f>SUM(K6:K8)</f>
        <v>0.9926739926739926</v>
      </c>
      <c r="L9" s="1">
        <f>SUM(L6:L8)</f>
        <v>4</v>
      </c>
    </row>
    <row r="10" ht="12.75">
      <c r="F10" s="3"/>
    </row>
    <row r="14" spans="1:4" ht="13.5" thickBot="1">
      <c r="A14" t="s">
        <v>23</v>
      </c>
      <c r="B14"/>
      <c r="C14"/>
      <c r="D14"/>
    </row>
    <row r="15" spans="1:4" ht="25.5">
      <c r="A15" s="4" t="s">
        <v>6</v>
      </c>
      <c r="B15" s="5">
        <v>16</v>
      </c>
      <c r="C15" s="5" t="s">
        <v>14</v>
      </c>
      <c r="D15" s="6" t="s">
        <v>6</v>
      </c>
    </row>
    <row r="16" spans="1:4" ht="12.75">
      <c r="A16" s="7" t="s">
        <v>7</v>
      </c>
      <c r="B16" s="8">
        <v>17839</v>
      </c>
      <c r="C16" s="8"/>
      <c r="D16" s="9"/>
    </row>
    <row r="17" spans="1:4" ht="12.75">
      <c r="A17" s="7" t="s">
        <v>8</v>
      </c>
      <c r="B17" s="8">
        <v>1873</v>
      </c>
      <c r="C17" s="20">
        <f>B17/B16</f>
        <v>0.10499467458938282</v>
      </c>
      <c r="D17" s="9"/>
    </row>
    <row r="18" spans="1:4" ht="12.75">
      <c r="A18" s="7" t="s">
        <v>9</v>
      </c>
      <c r="B18" s="8">
        <v>44</v>
      </c>
      <c r="C18" s="20">
        <f>B18/B17</f>
        <v>0.023491724506139882</v>
      </c>
      <c r="D18" s="9"/>
    </row>
    <row r="19" spans="1:4" ht="12.75">
      <c r="A19" s="7" t="s">
        <v>24</v>
      </c>
      <c r="B19" s="8">
        <v>1168</v>
      </c>
      <c r="C19" s="20">
        <f>B19/(B$17-B$18)</f>
        <v>0.6386003280481137</v>
      </c>
      <c r="D19" s="9">
        <v>10</v>
      </c>
    </row>
    <row r="20" spans="1:4" ht="38.25">
      <c r="A20" s="7" t="s">
        <v>25</v>
      </c>
      <c r="B20" s="8">
        <v>296</v>
      </c>
      <c r="C20" s="20">
        <f>B20/(B$17-B$18)</f>
        <v>0.16183706943685075</v>
      </c>
      <c r="D20" s="9">
        <v>3</v>
      </c>
    </row>
    <row r="21" spans="1:4" ht="12.75">
      <c r="A21" s="7" t="s">
        <v>26</v>
      </c>
      <c r="B21" s="8">
        <v>118</v>
      </c>
      <c r="C21" s="20">
        <f>B21/(B$17-B$18)</f>
        <v>0.06451612903225806</v>
      </c>
      <c r="D21" s="9">
        <v>1</v>
      </c>
    </row>
    <row r="22" spans="1:4" ht="13.5" thickBot="1">
      <c r="A22" s="10" t="s">
        <v>27</v>
      </c>
      <c r="B22" s="11">
        <v>247</v>
      </c>
      <c r="C22" s="21">
        <f>B22/(B$17-B$18)</f>
        <v>0.13504647348277748</v>
      </c>
      <c r="D22" s="12">
        <v>2</v>
      </c>
    </row>
    <row r="23" spans="1:6" ht="12.75">
      <c r="A23" s="29" t="s">
        <v>15</v>
      </c>
      <c r="B23" s="30">
        <f>SUM(B19:B22)</f>
        <v>1829</v>
      </c>
      <c r="C23" s="52">
        <f>SUM(C19:C22)</f>
        <v>1</v>
      </c>
      <c r="D23" s="30">
        <f>SUM(D19:D22)</f>
        <v>16</v>
      </c>
      <c r="F23" s="3"/>
    </row>
    <row r="24" ht="12.75">
      <c r="F24" s="3"/>
    </row>
    <row r="44" ht="12.75">
      <c r="F44" s="1" t="s">
        <v>5</v>
      </c>
    </row>
  </sheetData>
  <mergeCells count="3">
    <mergeCell ref="A1:D1"/>
    <mergeCell ref="E1:H1"/>
    <mergeCell ref="I1:L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M11" sqref="M11"/>
    </sheetView>
  </sheetViews>
  <sheetFormatPr defaultColWidth="11.421875" defaultRowHeight="12.75"/>
  <cols>
    <col min="1" max="3" width="10.140625" style="1" customWidth="1"/>
    <col min="4" max="8" width="10.140625" style="0" customWidth="1"/>
    <col min="9" max="9" width="11.57421875" style="0" customWidth="1"/>
    <col min="10" max="12" width="10.140625" style="0" customWidth="1"/>
  </cols>
  <sheetData>
    <row r="1" spans="1:12" ht="13.5" thickBot="1">
      <c r="A1" s="25" t="s">
        <v>1</v>
      </c>
      <c r="B1" s="26"/>
      <c r="C1" s="26"/>
      <c r="D1" s="27"/>
      <c r="E1" s="25" t="s">
        <v>2</v>
      </c>
      <c r="F1" s="26"/>
      <c r="G1" s="26"/>
      <c r="H1" s="27"/>
      <c r="I1" s="25" t="s">
        <v>3</v>
      </c>
      <c r="J1" s="26"/>
      <c r="K1" s="26"/>
      <c r="L1" s="27"/>
    </row>
    <row r="2" spans="1:12" ht="25.5">
      <c r="A2" s="4" t="s">
        <v>6</v>
      </c>
      <c r="B2" s="5">
        <v>16</v>
      </c>
      <c r="C2" s="5" t="s">
        <v>14</v>
      </c>
      <c r="D2" s="13" t="s">
        <v>6</v>
      </c>
      <c r="E2" s="4" t="s">
        <v>6</v>
      </c>
      <c r="F2" s="5">
        <v>4</v>
      </c>
      <c r="G2" s="5" t="s">
        <v>14</v>
      </c>
      <c r="H2" s="13" t="s">
        <v>6</v>
      </c>
      <c r="I2" s="4" t="s">
        <v>6</v>
      </c>
      <c r="J2" s="5">
        <v>6</v>
      </c>
      <c r="K2" s="5" t="s">
        <v>14</v>
      </c>
      <c r="L2" s="6" t="s">
        <v>6</v>
      </c>
    </row>
    <row r="3" spans="1:12" ht="12.75">
      <c r="A3" s="7" t="s">
        <v>7</v>
      </c>
      <c r="B3" s="8">
        <v>153</v>
      </c>
      <c r="C3" s="8"/>
      <c r="D3" s="14"/>
      <c r="E3" s="7" t="s">
        <v>7</v>
      </c>
      <c r="F3" s="8">
        <v>29</v>
      </c>
      <c r="G3" s="8"/>
      <c r="H3" s="14"/>
      <c r="I3" s="7" t="s">
        <v>7</v>
      </c>
      <c r="J3" s="8">
        <v>262</v>
      </c>
      <c r="K3" s="8"/>
      <c r="L3" s="9"/>
    </row>
    <row r="4" spans="1:12" ht="12.75">
      <c r="A4" s="7" t="s">
        <v>8</v>
      </c>
      <c r="B4" s="8">
        <v>130</v>
      </c>
      <c r="C4" s="20">
        <f>B4/B3</f>
        <v>0.8496732026143791</v>
      </c>
      <c r="D4" s="14"/>
      <c r="E4" s="7" t="s">
        <v>8</v>
      </c>
      <c r="F4" s="8">
        <v>23</v>
      </c>
      <c r="G4" s="20">
        <f>F4/F3</f>
        <v>0.7931034482758621</v>
      </c>
      <c r="H4" s="14"/>
      <c r="I4" s="7" t="s">
        <v>8</v>
      </c>
      <c r="J4" s="8">
        <v>172</v>
      </c>
      <c r="K4" s="20">
        <f>J4/J3</f>
        <v>0.6564885496183206</v>
      </c>
      <c r="L4" s="9"/>
    </row>
    <row r="5" spans="1:12" ht="12.75">
      <c r="A5" s="7" t="s">
        <v>9</v>
      </c>
      <c r="B5" s="8">
        <v>6</v>
      </c>
      <c r="C5" s="20">
        <f>B5/B4</f>
        <v>0.046153846153846156</v>
      </c>
      <c r="D5" s="14"/>
      <c r="E5" s="7" t="s">
        <v>9</v>
      </c>
      <c r="F5" s="8">
        <v>0</v>
      </c>
      <c r="G5" s="20">
        <f>F5/F4</f>
        <v>0</v>
      </c>
      <c r="H5" s="14"/>
      <c r="I5" s="7" t="s">
        <v>9</v>
      </c>
      <c r="J5" s="8">
        <v>4</v>
      </c>
      <c r="K5" s="20">
        <f>J5/J4</f>
        <v>0.023255813953488372</v>
      </c>
      <c r="L5" s="9"/>
    </row>
    <row r="6" spans="1:12" ht="12.75">
      <c r="A6" s="7" t="s">
        <v>16</v>
      </c>
      <c r="B6" s="8">
        <v>50</v>
      </c>
      <c r="C6" s="20">
        <f>B6/($B$4-$B$5)</f>
        <v>0.4032258064516129</v>
      </c>
      <c r="D6" s="14">
        <v>6</v>
      </c>
      <c r="E6" s="7" t="s">
        <v>16</v>
      </c>
      <c r="F6" s="8">
        <v>7</v>
      </c>
      <c r="G6" s="20">
        <f>F6/($F$4-$F$5)</f>
        <v>0.30434782608695654</v>
      </c>
      <c r="H6" s="14">
        <v>1</v>
      </c>
      <c r="I6" s="7" t="s">
        <v>16</v>
      </c>
      <c r="J6" s="8">
        <v>47</v>
      </c>
      <c r="K6" s="20">
        <f>J6/($J$4-$J$5)</f>
        <v>0.27976190476190477</v>
      </c>
      <c r="L6" s="9">
        <v>2</v>
      </c>
    </row>
    <row r="7" spans="1:12" ht="13.5" thickBot="1">
      <c r="A7" s="10" t="s">
        <v>10</v>
      </c>
      <c r="B7" s="11">
        <v>74</v>
      </c>
      <c r="C7" s="21">
        <f>B7/($B$4-$B$5)</f>
        <v>0.5967741935483871</v>
      </c>
      <c r="D7" s="15">
        <v>10</v>
      </c>
      <c r="E7" s="16" t="s">
        <v>20</v>
      </c>
      <c r="F7" s="17">
        <v>5</v>
      </c>
      <c r="G7" s="33">
        <f>F7/($F$4-$F$5)</f>
        <v>0.21739130434782608</v>
      </c>
      <c r="H7" s="19">
        <v>1</v>
      </c>
      <c r="I7" s="16" t="s">
        <v>20</v>
      </c>
      <c r="J7" s="17">
        <v>40</v>
      </c>
      <c r="K7" s="33">
        <f>J7/($J$4-$J$5)</f>
        <v>0.23809523809523808</v>
      </c>
      <c r="L7" s="18">
        <v>1</v>
      </c>
    </row>
    <row r="8" spans="1:12" ht="13.5" thickBot="1">
      <c r="A8" s="1" t="s">
        <v>15</v>
      </c>
      <c r="B8" s="3">
        <f>SUM(B6:B7)</f>
        <v>124</v>
      </c>
      <c r="C8" s="3">
        <f>SUM(C6:C7)</f>
        <v>1</v>
      </c>
      <c r="D8" s="3">
        <f>SUM(D6:D7)</f>
        <v>16</v>
      </c>
      <c r="E8" s="10" t="s">
        <v>10</v>
      </c>
      <c r="F8" s="11">
        <v>11</v>
      </c>
      <c r="G8" s="21">
        <f>F8/($F$4-$F$5)</f>
        <v>0.4782608695652174</v>
      </c>
      <c r="H8" s="15">
        <v>2</v>
      </c>
      <c r="I8" s="10" t="s">
        <v>10</v>
      </c>
      <c r="J8" s="11">
        <v>81</v>
      </c>
      <c r="K8" s="21">
        <f>J8/($J$4-$J$5)</f>
        <v>0.48214285714285715</v>
      </c>
      <c r="L8" s="12">
        <v>3</v>
      </c>
    </row>
    <row r="9" spans="2:12" ht="12.75">
      <c r="B9" s="3"/>
      <c r="C9" s="3"/>
      <c r="D9" s="3"/>
      <c r="E9" s="1" t="s">
        <v>15</v>
      </c>
      <c r="F9" s="3">
        <f>SUM(F6:F8)</f>
        <v>23</v>
      </c>
      <c r="G9" s="28">
        <f>SUM(G6:G8)</f>
        <v>1</v>
      </c>
      <c r="H9" s="3">
        <f>SUM(H6:H8)</f>
        <v>4</v>
      </c>
      <c r="I9" s="1" t="s">
        <v>15</v>
      </c>
      <c r="J9" s="1">
        <f>SUM(J6:J8)</f>
        <v>168</v>
      </c>
      <c r="K9" s="51">
        <f>SUM(K6:K8)</f>
        <v>1</v>
      </c>
      <c r="L9" s="1">
        <f>SUM(L6:L8)</f>
        <v>6</v>
      </c>
    </row>
    <row r="10" spans="3:8" ht="12.75">
      <c r="C10" s="2"/>
      <c r="E10" s="1"/>
      <c r="F10" s="3"/>
      <c r="G10" s="1"/>
      <c r="H10" s="1"/>
    </row>
    <row r="13" ht="13.5" thickBot="1"/>
    <row r="14" spans="1:12" ht="13.5" thickBot="1">
      <c r="A14" s="25" t="s">
        <v>17</v>
      </c>
      <c r="B14" s="26"/>
      <c r="C14" s="26"/>
      <c r="D14" s="27"/>
      <c r="E14" s="25" t="s">
        <v>18</v>
      </c>
      <c r="F14" s="26"/>
      <c r="G14" s="26"/>
      <c r="H14" s="27"/>
      <c r="I14" s="25" t="s">
        <v>4</v>
      </c>
      <c r="J14" s="26"/>
      <c r="K14" s="26"/>
      <c r="L14" s="27"/>
    </row>
    <row r="15" spans="1:12" ht="25.5">
      <c r="A15" s="4" t="s">
        <v>6</v>
      </c>
      <c r="B15" s="5">
        <v>2</v>
      </c>
      <c r="C15" s="5" t="s">
        <v>14</v>
      </c>
      <c r="D15" s="13" t="s">
        <v>6</v>
      </c>
      <c r="E15" s="4" t="s">
        <v>6</v>
      </c>
      <c r="F15" s="5">
        <v>3</v>
      </c>
      <c r="G15" s="5" t="s">
        <v>14</v>
      </c>
      <c r="H15" s="13" t="s">
        <v>6</v>
      </c>
      <c r="I15" s="4" t="s">
        <v>6</v>
      </c>
      <c r="J15" s="5">
        <v>1</v>
      </c>
      <c r="K15" s="5" t="s">
        <v>14</v>
      </c>
      <c r="L15" s="6" t="s">
        <v>6</v>
      </c>
    </row>
    <row r="16" spans="1:12" ht="12.75">
      <c r="A16" s="7" t="s">
        <v>7</v>
      </c>
      <c r="B16" s="8">
        <v>242</v>
      </c>
      <c r="C16" s="8"/>
      <c r="D16" s="14"/>
      <c r="E16" s="7" t="s">
        <v>7</v>
      </c>
      <c r="F16" s="8">
        <v>162</v>
      </c>
      <c r="G16" s="8"/>
      <c r="H16" s="14"/>
      <c r="I16" s="7" t="s">
        <v>7</v>
      </c>
      <c r="J16" s="8">
        <v>423</v>
      </c>
      <c r="K16" s="8"/>
      <c r="L16" s="9"/>
    </row>
    <row r="17" spans="1:12" ht="12.75">
      <c r="A17" s="7" t="s">
        <v>8</v>
      </c>
      <c r="B17" s="8">
        <v>99</v>
      </c>
      <c r="C17" s="20">
        <f>B17/B16</f>
        <v>0.4090909090909091</v>
      </c>
      <c r="D17" s="14"/>
      <c r="E17" s="7" t="s">
        <v>8</v>
      </c>
      <c r="F17" s="8">
        <v>93</v>
      </c>
      <c r="G17" s="20">
        <f>F17/F16</f>
        <v>0.5740740740740741</v>
      </c>
      <c r="H17" s="14"/>
      <c r="I17" s="7" t="s">
        <v>8</v>
      </c>
      <c r="J17" s="8">
        <v>189</v>
      </c>
      <c r="K17" s="20">
        <f>J17/J16</f>
        <v>0.44680851063829785</v>
      </c>
      <c r="L17" s="9"/>
    </row>
    <row r="18" spans="1:12" ht="12.75">
      <c r="A18" s="7" t="s">
        <v>9</v>
      </c>
      <c r="B18" s="8">
        <v>6</v>
      </c>
      <c r="C18" s="20">
        <f>B18/B17</f>
        <v>0.06060606060606061</v>
      </c>
      <c r="D18" s="14"/>
      <c r="E18" s="7" t="s">
        <v>9</v>
      </c>
      <c r="F18" s="8">
        <v>2</v>
      </c>
      <c r="G18" s="20">
        <f>F18/F17</f>
        <v>0.021505376344086023</v>
      </c>
      <c r="H18" s="14"/>
      <c r="I18" s="7" t="s">
        <v>9</v>
      </c>
      <c r="J18" s="8">
        <v>12</v>
      </c>
      <c r="K18" s="20">
        <f>J18/J17</f>
        <v>0.06349206349206349</v>
      </c>
      <c r="L18" s="9"/>
    </row>
    <row r="19" spans="1:12" ht="12.75">
      <c r="A19" s="7" t="s">
        <v>16</v>
      </c>
      <c r="B19" s="8">
        <v>25</v>
      </c>
      <c r="C19" s="20">
        <f>B19/((B$17-B$18))</f>
        <v>0.26881720430107525</v>
      </c>
      <c r="D19" s="14">
        <v>1</v>
      </c>
      <c r="E19" s="16" t="s">
        <v>20</v>
      </c>
      <c r="F19" s="17">
        <v>43</v>
      </c>
      <c r="G19" s="33">
        <f>F19/((F$17-F$18))</f>
        <v>0.4725274725274725</v>
      </c>
      <c r="H19" s="19">
        <v>1</v>
      </c>
      <c r="I19" s="16" t="s">
        <v>20</v>
      </c>
      <c r="J19" s="17">
        <v>103</v>
      </c>
      <c r="K19" s="33">
        <f>J19/((J$17-J$18))</f>
        <v>0.5819209039548022</v>
      </c>
      <c r="L19" s="18">
        <v>1</v>
      </c>
    </row>
    <row r="20" spans="1:12" ht="12.75">
      <c r="A20" s="16" t="s">
        <v>20</v>
      </c>
      <c r="B20" s="17">
        <v>24</v>
      </c>
      <c r="C20" s="33">
        <f>B20/((B$17-B$18))</f>
        <v>0.25806451612903225</v>
      </c>
      <c r="D20" s="19">
        <v>0</v>
      </c>
      <c r="E20" s="7" t="s">
        <v>19</v>
      </c>
      <c r="F20" s="8">
        <v>48</v>
      </c>
      <c r="G20" s="20">
        <f>F20/((F$17-F$18))</f>
        <v>0.5274725274725275</v>
      </c>
      <c r="H20" s="14">
        <v>2</v>
      </c>
      <c r="I20" s="7" t="s">
        <v>21</v>
      </c>
      <c r="J20" s="8">
        <v>4</v>
      </c>
      <c r="K20" s="20">
        <f>J20/((J$17-J$18))</f>
        <v>0.022598870056497175</v>
      </c>
      <c r="L20" s="9">
        <v>0</v>
      </c>
    </row>
    <row r="21" spans="1:12" ht="13.5" thickBot="1">
      <c r="A21" s="10" t="s">
        <v>10</v>
      </c>
      <c r="B21" s="11">
        <v>44</v>
      </c>
      <c r="C21" s="21">
        <f>B21/((B$17-B$18))</f>
        <v>0.4731182795698925</v>
      </c>
      <c r="D21" s="15">
        <v>1</v>
      </c>
      <c r="E21" s="10"/>
      <c r="F21" s="11"/>
      <c r="G21" s="11"/>
      <c r="H21" s="15"/>
      <c r="I21" s="7" t="s">
        <v>19</v>
      </c>
      <c r="J21" s="8">
        <v>43</v>
      </c>
      <c r="K21" s="20">
        <f>J21/((J$17-J$18))</f>
        <v>0.24293785310734464</v>
      </c>
      <c r="L21" s="9">
        <v>0</v>
      </c>
    </row>
    <row r="22" spans="1:12" ht="13.5" thickBot="1">
      <c r="A22" s="1" t="s">
        <v>15</v>
      </c>
      <c r="B22" s="3">
        <f>SUM(B19:B21)</f>
        <v>93</v>
      </c>
      <c r="C22" s="3">
        <f>SUM(C19:C21)</f>
        <v>1</v>
      </c>
      <c r="D22" s="3">
        <f>SUM(D19:D21)</f>
        <v>2</v>
      </c>
      <c r="E22" s="1" t="s">
        <v>15</v>
      </c>
      <c r="F22" s="3">
        <f>SUM(F19:F20)</f>
        <v>91</v>
      </c>
      <c r="G22" s="28">
        <f>SUM(G19:G21)</f>
        <v>1</v>
      </c>
      <c r="H22" s="3">
        <f>SUM(H19:H21)</f>
        <v>3</v>
      </c>
      <c r="I22" s="10" t="s">
        <v>13</v>
      </c>
      <c r="J22" s="11">
        <v>25</v>
      </c>
      <c r="K22" s="21">
        <f>J22/((J$17-J$18))</f>
        <v>0.14124293785310735</v>
      </c>
      <c r="L22" s="12">
        <v>0</v>
      </c>
    </row>
    <row r="23" spans="9:12" ht="12.75">
      <c r="I23" s="1" t="s">
        <v>15</v>
      </c>
      <c r="J23" s="3">
        <f>SUM(J19:J22)</f>
        <v>175</v>
      </c>
      <c r="K23" s="28">
        <f>SUM(K19:K22)</f>
        <v>0.9887005649717514</v>
      </c>
      <c r="L23" s="3">
        <f>SUM(L19:L22)</f>
        <v>1</v>
      </c>
    </row>
    <row r="26" ht="13.5" thickBot="1"/>
    <row r="27" spans="1:10" ht="26.25" thickBot="1">
      <c r="A27" t="s">
        <v>23</v>
      </c>
      <c r="B27"/>
      <c r="C27"/>
      <c r="J27" s="50" t="s">
        <v>34</v>
      </c>
    </row>
    <row r="28" spans="1:10" ht="25.5">
      <c r="A28" s="4" t="s">
        <v>6</v>
      </c>
      <c r="B28" s="5">
        <v>4</v>
      </c>
      <c r="C28" s="5" t="s">
        <v>14</v>
      </c>
      <c r="D28" s="6" t="s">
        <v>6</v>
      </c>
      <c r="I28" s="34" t="s">
        <v>28</v>
      </c>
      <c r="J28" s="37">
        <f>6+1+2+1</f>
        <v>10</v>
      </c>
    </row>
    <row r="29" spans="1:10" ht="12.75">
      <c r="A29" s="7" t="s">
        <v>7</v>
      </c>
      <c r="B29" s="8">
        <v>1346</v>
      </c>
      <c r="C29" s="8"/>
      <c r="D29" s="9"/>
      <c r="I29" s="35" t="s">
        <v>29</v>
      </c>
      <c r="J29" s="38">
        <f>10+2+3+1</f>
        <v>16</v>
      </c>
    </row>
    <row r="30" spans="1:10" ht="12.75">
      <c r="A30" s="7" t="s">
        <v>8</v>
      </c>
      <c r="B30" s="8">
        <v>39</v>
      </c>
      <c r="C30" s="20">
        <f>B30/B29</f>
        <v>0.02897473997028232</v>
      </c>
      <c r="D30" s="9"/>
      <c r="I30" s="35" t="s">
        <v>20</v>
      </c>
      <c r="J30" s="38">
        <f>1+1+1+1</f>
        <v>4</v>
      </c>
    </row>
    <row r="31" spans="1:10" ht="12.75">
      <c r="A31" s="7" t="s">
        <v>9</v>
      </c>
      <c r="B31" s="8">
        <v>2</v>
      </c>
      <c r="C31" s="20">
        <f>B31/B30</f>
        <v>0.05128205128205128</v>
      </c>
      <c r="D31" s="9"/>
      <c r="I31" s="35" t="s">
        <v>19</v>
      </c>
      <c r="J31" s="38">
        <v>2</v>
      </c>
    </row>
    <row r="32" spans="1:10" ht="12.75">
      <c r="A32" s="7" t="s">
        <v>24</v>
      </c>
      <c r="B32" s="8">
        <v>10</v>
      </c>
      <c r="C32" s="20">
        <f>B32/(B$30-B$31)</f>
        <v>0.2702702702702703</v>
      </c>
      <c r="D32" s="9">
        <v>1</v>
      </c>
      <c r="I32" s="35" t="s">
        <v>24</v>
      </c>
      <c r="J32" s="38">
        <v>1</v>
      </c>
    </row>
    <row r="33" spans="1:10" ht="26.25" thickBot="1">
      <c r="A33" s="10" t="s">
        <v>30</v>
      </c>
      <c r="B33" s="11">
        <v>27</v>
      </c>
      <c r="C33" s="21">
        <f>B33/(B$30-B$31)</f>
        <v>0.7297297297297297</v>
      </c>
      <c r="D33" s="12">
        <v>3</v>
      </c>
      <c r="I33" s="49" t="s">
        <v>30</v>
      </c>
      <c r="J33" s="39">
        <v>3</v>
      </c>
    </row>
    <row r="34" spans="1:10" ht="13.5" thickBot="1">
      <c r="A34" s="29" t="s">
        <v>15</v>
      </c>
      <c r="B34" s="30">
        <f>SUM(B32:B33)</f>
        <v>37</v>
      </c>
      <c r="C34" s="31">
        <f>SUM(C32:C33)</f>
        <v>1</v>
      </c>
      <c r="D34" s="30">
        <f>SUM(D32:D33)</f>
        <v>4</v>
      </c>
      <c r="I34" s="36" t="s">
        <v>31</v>
      </c>
      <c r="J34" s="40">
        <f>SUM(J28:J33)</f>
        <v>36</v>
      </c>
    </row>
  </sheetData>
  <mergeCells count="6">
    <mergeCell ref="E14:H14"/>
    <mergeCell ref="I14:L14"/>
    <mergeCell ref="A1:D1"/>
    <mergeCell ref="E1:H1"/>
    <mergeCell ref="I1:L1"/>
    <mergeCell ref="A14:D1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E24" sqref="E24"/>
    </sheetView>
  </sheetViews>
  <sheetFormatPr defaultColWidth="11.421875" defaultRowHeight="12.75"/>
  <cols>
    <col min="1" max="12" width="10.8515625" style="0" customWidth="1"/>
  </cols>
  <sheetData>
    <row r="1" spans="1:12" ht="13.5" thickBot="1">
      <c r="A1" s="25" t="s">
        <v>1</v>
      </c>
      <c r="B1" s="26"/>
      <c r="C1" s="26"/>
      <c r="D1" s="27"/>
      <c r="E1" s="25" t="s">
        <v>2</v>
      </c>
      <c r="F1" s="26"/>
      <c r="G1" s="26"/>
      <c r="H1" s="27"/>
      <c r="I1" s="25" t="s">
        <v>0</v>
      </c>
      <c r="J1" s="26"/>
      <c r="K1" s="26"/>
      <c r="L1" s="27"/>
    </row>
    <row r="2" spans="1:12" ht="25.5">
      <c r="A2" s="4" t="s">
        <v>6</v>
      </c>
      <c r="B2" s="5">
        <v>7</v>
      </c>
      <c r="C2" s="5" t="s">
        <v>14</v>
      </c>
      <c r="D2" s="13" t="s">
        <v>6</v>
      </c>
      <c r="E2" s="4" t="s">
        <v>6</v>
      </c>
      <c r="F2" s="5">
        <v>7</v>
      </c>
      <c r="G2" s="5" t="s">
        <v>14</v>
      </c>
      <c r="H2" s="6" t="s">
        <v>6</v>
      </c>
      <c r="I2" s="4" t="s">
        <v>6</v>
      </c>
      <c r="J2" s="5">
        <v>3</v>
      </c>
      <c r="K2" s="5" t="s">
        <v>14</v>
      </c>
      <c r="L2" s="6" t="s">
        <v>6</v>
      </c>
    </row>
    <row r="3" spans="1:12" ht="12.75">
      <c r="A3" s="7" t="s">
        <v>7</v>
      </c>
      <c r="B3" s="8">
        <v>153</v>
      </c>
      <c r="C3" s="8"/>
      <c r="D3" s="14"/>
      <c r="E3" s="7" t="s">
        <v>7</v>
      </c>
      <c r="F3" s="8">
        <v>539</v>
      </c>
      <c r="G3" s="8"/>
      <c r="H3" s="9"/>
      <c r="I3" s="7" t="s">
        <v>7</v>
      </c>
      <c r="J3" s="8">
        <v>588</v>
      </c>
      <c r="K3" s="8"/>
      <c r="L3" s="9"/>
    </row>
    <row r="4" spans="1:12" ht="12.75">
      <c r="A4" s="7" t="s">
        <v>8</v>
      </c>
      <c r="B4" s="8">
        <v>128</v>
      </c>
      <c r="C4" s="20">
        <f>B4/B3</f>
        <v>0.8366013071895425</v>
      </c>
      <c r="D4" s="14"/>
      <c r="E4" s="7" t="s">
        <v>8</v>
      </c>
      <c r="F4" s="8">
        <v>275</v>
      </c>
      <c r="G4" s="20">
        <f>F4/F3</f>
        <v>0.5102040816326531</v>
      </c>
      <c r="H4" s="9"/>
      <c r="I4" s="7" t="s">
        <v>8</v>
      </c>
      <c r="J4" s="8">
        <v>294</v>
      </c>
      <c r="K4" s="20">
        <f>J4/J3</f>
        <v>0.5</v>
      </c>
      <c r="L4" s="9"/>
    </row>
    <row r="5" spans="1:12" ht="12.75">
      <c r="A5" s="7" t="s">
        <v>9</v>
      </c>
      <c r="B5" s="8">
        <v>0</v>
      </c>
      <c r="C5" s="20">
        <f>B5/B4</f>
        <v>0</v>
      </c>
      <c r="D5" s="14"/>
      <c r="E5" s="7" t="s">
        <v>9</v>
      </c>
      <c r="F5" s="8">
        <v>12</v>
      </c>
      <c r="G5" s="20">
        <f>F5/F4</f>
        <v>0.04363636363636364</v>
      </c>
      <c r="H5" s="9"/>
      <c r="I5" s="7" t="s">
        <v>9</v>
      </c>
      <c r="J5" s="8">
        <v>12</v>
      </c>
      <c r="K5" s="20">
        <f>J5/J4</f>
        <v>0.04081632653061224</v>
      </c>
      <c r="L5" s="9"/>
    </row>
    <row r="6" spans="1:12" ht="12.75">
      <c r="A6" s="7" t="s">
        <v>22</v>
      </c>
      <c r="B6" s="8">
        <v>40</v>
      </c>
      <c r="C6" s="20">
        <f>B6/($B$4-$B$5)</f>
        <v>0.3125</v>
      </c>
      <c r="D6" s="14">
        <v>1</v>
      </c>
      <c r="E6" s="16" t="s">
        <v>11</v>
      </c>
      <c r="F6" s="17">
        <v>123</v>
      </c>
      <c r="G6" s="33">
        <f>F6/($F$4-$F$5)</f>
        <v>0.467680608365019</v>
      </c>
      <c r="H6" s="18">
        <v>1</v>
      </c>
      <c r="I6" s="16" t="s">
        <v>11</v>
      </c>
      <c r="J6" s="17">
        <v>149</v>
      </c>
      <c r="K6" s="33">
        <f>J6/($J$4-$J$5)</f>
        <v>0.5283687943262412</v>
      </c>
      <c r="L6" s="18">
        <v>2</v>
      </c>
    </row>
    <row r="7" spans="1:12" ht="13.5" thickBot="1">
      <c r="A7" s="10" t="s">
        <v>10</v>
      </c>
      <c r="B7" s="11">
        <v>88</v>
      </c>
      <c r="C7" s="21">
        <f>B7/($B$4-$B$5)</f>
        <v>0.6875</v>
      </c>
      <c r="D7" s="15">
        <v>6</v>
      </c>
      <c r="E7" s="10" t="s">
        <v>10</v>
      </c>
      <c r="F7" s="11">
        <v>140</v>
      </c>
      <c r="G7" s="21">
        <f>F7/($F$4-$F$5)</f>
        <v>0.532319391634981</v>
      </c>
      <c r="H7" s="12">
        <v>6</v>
      </c>
      <c r="I7" s="7" t="s">
        <v>12</v>
      </c>
      <c r="J7" s="8">
        <v>115</v>
      </c>
      <c r="K7" s="20">
        <f>J7/($J$4-$J$5)</f>
        <v>0.4078014184397163</v>
      </c>
      <c r="L7" s="9">
        <v>1</v>
      </c>
    </row>
    <row r="8" spans="1:12" ht="13.5" thickBot="1">
      <c r="A8" s="1" t="s">
        <v>15</v>
      </c>
      <c r="B8" s="3">
        <f>SUM(B6:B7)</f>
        <v>128</v>
      </c>
      <c r="C8" s="54">
        <f>SUM(C6:C7)</f>
        <v>1</v>
      </c>
      <c r="D8" s="3">
        <f>SUM(D6:D7)</f>
        <v>7</v>
      </c>
      <c r="E8" s="1" t="s">
        <v>15</v>
      </c>
      <c r="F8" s="3">
        <f>SUM(F6:F7)</f>
        <v>263</v>
      </c>
      <c r="G8" s="47">
        <f>SUM(G6:G7)</f>
        <v>1</v>
      </c>
      <c r="H8" s="3">
        <f>SUM(H6:H7)</f>
        <v>7</v>
      </c>
      <c r="I8" s="10" t="s">
        <v>13</v>
      </c>
      <c r="J8" s="11">
        <v>18</v>
      </c>
      <c r="K8" s="21">
        <f>J8/($J$4-$J$5)</f>
        <v>0.06382978723404255</v>
      </c>
      <c r="L8" s="12">
        <v>0</v>
      </c>
    </row>
    <row r="9" spans="1:12" ht="12.75">
      <c r="A9" s="1"/>
      <c r="B9" s="3"/>
      <c r="C9" s="3"/>
      <c r="D9" s="3"/>
      <c r="E9" s="1"/>
      <c r="F9" s="3"/>
      <c r="G9" s="47"/>
      <c r="H9" s="1"/>
      <c r="I9" s="1" t="s">
        <v>15</v>
      </c>
      <c r="J9" s="1">
        <f>SUM(J6:J8)</f>
        <v>282</v>
      </c>
      <c r="K9" s="53">
        <f>SUM(K6:K8)</f>
        <v>1</v>
      </c>
      <c r="L9" s="1">
        <f>SUM(L6:L8)</f>
        <v>3</v>
      </c>
    </row>
    <row r="10" spans="1:7" ht="12.75">
      <c r="A10" s="1"/>
      <c r="B10" s="1"/>
      <c r="C10" s="1"/>
      <c r="D10" s="1"/>
      <c r="G10" s="48"/>
    </row>
    <row r="11" ht="12.75">
      <c r="B11" s="2"/>
    </row>
    <row r="13" ht="13.5" thickBot="1">
      <c r="A13" t="s">
        <v>23</v>
      </c>
    </row>
    <row r="14" spans="1:4" ht="25.5">
      <c r="A14" s="4" t="s">
        <v>6</v>
      </c>
      <c r="B14" s="5">
        <v>5</v>
      </c>
      <c r="C14" s="5" t="s">
        <v>14</v>
      </c>
      <c r="D14" s="6" t="s">
        <v>6</v>
      </c>
    </row>
    <row r="15" spans="1:4" ht="12.75">
      <c r="A15" s="7" t="s">
        <v>7</v>
      </c>
      <c r="B15" s="8">
        <v>17839</v>
      </c>
      <c r="C15" s="8"/>
      <c r="D15" s="9"/>
    </row>
    <row r="16" spans="1:4" ht="12.75">
      <c r="A16" s="7" t="s">
        <v>8</v>
      </c>
      <c r="B16" s="8">
        <v>2017</v>
      </c>
      <c r="C16" s="20">
        <f>B16/B15</f>
        <v>0.1130668759459611</v>
      </c>
      <c r="D16" s="9"/>
    </row>
    <row r="17" spans="1:4" ht="12.75">
      <c r="A17" s="7" t="s">
        <v>9</v>
      </c>
      <c r="B17" s="8">
        <v>61</v>
      </c>
      <c r="C17" s="20">
        <f>B17/B16</f>
        <v>0.03024293505205751</v>
      </c>
      <c r="D17" s="9"/>
    </row>
    <row r="18" spans="1:4" ht="12.75">
      <c r="A18" s="7" t="s">
        <v>24</v>
      </c>
      <c r="B18" s="8">
        <v>1307</v>
      </c>
      <c r="C18" s="20">
        <f>B18/(B$16-B$17)</f>
        <v>0.668200408997955</v>
      </c>
      <c r="D18" s="9">
        <v>3</v>
      </c>
    </row>
    <row r="19" spans="1:4" ht="38.25">
      <c r="A19" s="7" t="s">
        <v>25</v>
      </c>
      <c r="B19" s="8">
        <v>304</v>
      </c>
      <c r="C19" s="20">
        <f>B19/(B$16-B$17)</f>
        <v>0.1554192229038855</v>
      </c>
      <c r="D19" s="9">
        <v>1</v>
      </c>
    </row>
    <row r="20" spans="1:4" ht="12.75">
      <c r="A20" s="7" t="s">
        <v>26</v>
      </c>
      <c r="B20" s="8">
        <v>96</v>
      </c>
      <c r="C20" s="20">
        <f>B20/(B$16-B$17)</f>
        <v>0.049079754601226995</v>
      </c>
      <c r="D20" s="9">
        <v>0</v>
      </c>
    </row>
    <row r="21" spans="1:4" ht="13.5" thickBot="1">
      <c r="A21" s="10" t="s">
        <v>27</v>
      </c>
      <c r="B21" s="11">
        <v>250</v>
      </c>
      <c r="C21" s="21">
        <f>B21/(B$16-B$17)</f>
        <v>0.1278118609406953</v>
      </c>
      <c r="D21" s="12">
        <v>1</v>
      </c>
    </row>
    <row r="22" spans="1:4" ht="12.75">
      <c r="A22" s="29" t="s">
        <v>15</v>
      </c>
      <c r="B22" s="30">
        <f>SUM(B18:B21)</f>
        <v>1957</v>
      </c>
      <c r="C22" s="31">
        <f>SUM(C18:C21)</f>
        <v>1.0005112474437627</v>
      </c>
      <c r="D22" s="30">
        <f>SUM(D18:D21)</f>
        <v>5</v>
      </c>
    </row>
    <row r="24" ht="13.5" thickBot="1"/>
    <row r="25" spans="7:9" ht="38.25">
      <c r="G25" s="41"/>
      <c r="H25" s="46" t="s">
        <v>33</v>
      </c>
      <c r="I25" s="42" t="s">
        <v>20</v>
      </c>
    </row>
    <row r="26" spans="7:9" ht="52.5" customHeight="1" thickBot="1">
      <c r="G26" s="43" t="s">
        <v>32</v>
      </c>
      <c r="H26" s="44">
        <f>(B6+J7+J8+F6+J6)/(B8+F8+J9)</f>
        <v>0.6612184249628529</v>
      </c>
      <c r="I26" s="45">
        <f>(F6+J6)/(B8+F8+J9)</f>
        <v>0.40416047548291234</v>
      </c>
    </row>
    <row r="27" ht="12.75">
      <c r="B27" s="2"/>
    </row>
  </sheetData>
  <mergeCells count="3">
    <mergeCell ref="A1:D1"/>
    <mergeCell ref="E1:H1"/>
    <mergeCell ref="I1:L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3 Sorbonne Nouvelle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utilisateur1</cp:lastModifiedBy>
  <dcterms:created xsi:type="dcterms:W3CDTF">2012-01-28T18:01:44Z</dcterms:created>
  <dcterms:modified xsi:type="dcterms:W3CDTF">2012-04-07T10:36:13Z</dcterms:modified>
  <cp:category/>
  <cp:version/>
  <cp:contentType/>
  <cp:contentStatus/>
</cp:coreProperties>
</file>